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2 way interac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<sst xmlns="http://schemas.openxmlformats.org/spreadsheetml/2006/main" count="39" uniqueCount="39">
  <si>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Unstandardised Regression Coefficients:</t>
  </si>
  <si>
    <t>Variable names:</t>
  </si>
  <si>
    <t>Do not type below this line</t>
  </si>
  <si>
    <t>Enter information from your logistic regression in the shaded cells</t>
  </si>
  <si>
    <t>Constant:</t>
  </si>
  <si>
    <t>Mean/SD of IV:</t>
  </si>
  <si>
    <t>Men</t>
  </si>
  <si>
    <t>Women</t>
  </si>
  <si>
    <t>Var 1:</t>
  </si>
  <si>
    <t>Var 2:</t>
  </si>
  <si>
    <t>Var 3:</t>
  </si>
  <si>
    <t>Var 1*Var 2:</t>
  </si>
  <si>
    <t>Var 1*Var 3:</t>
  </si>
  <si>
    <t>Var 2*Var 3:</t>
  </si>
  <si>
    <t>Var 1*Var 2*Var 3:</t>
  </si>
  <si>
    <t>Mean of Var 1:</t>
  </si>
  <si>
    <t>SD of Var 1:</t>
  </si>
  <si>
    <t>Var 2 - Low:</t>
  </si>
  <si>
    <t>Var2 - High:</t>
  </si>
  <si>
    <t>Var 3 - Low:</t>
  </si>
  <si>
    <t>Var 3 - High:</t>
  </si>
  <si>
    <t>Values of moderators at which to plot slopes*:</t>
  </si>
  <si>
    <t>Optional alternative legend**:</t>
  </si>
  <si>
    <t>(** Leave blank for normal legend)</t>
  </si>
  <si>
    <t>(* If no particular values are of interest, one standard deviation above and below mean are usual)</t>
  </si>
  <si>
    <t>Low value of Var 1:</t>
  </si>
  <si>
    <t>High value of Var 1:</t>
  </si>
  <si>
    <t>Low value of Var 2:</t>
  </si>
  <si>
    <t>High value of Var 2:</t>
  </si>
  <si>
    <t>Low value of Var 3:</t>
  </si>
  <si>
    <t>High value of Var 3:</t>
  </si>
  <si>
    <t>Name of independent variable (Var 1):</t>
  </si>
  <si>
    <t>Name of first moderator (Var 2):</t>
  </si>
  <si>
    <t>Name of second moderator (Var 3):</t>
  </si>
  <si>
    <t>var 1</t>
  </si>
  <si>
    <t>var 2</t>
  </si>
  <si>
    <t>var 3</t>
  </si>
  <si>
    <t>This worksheet plots three-way interaction effects for a logistic regression analysis. If you have any control variables then centering (or standardizing) these before the analysis will ensure a more accurate plot.</t>
  </si>
  <si>
    <t>(If a black and white version of the plot is needed, you can edit the colour and style of the lines by right clicking on each line and choosing "Format Data Series")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</si>
</sst>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i/>
      <sz val="10"/>
      <color indexed="1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7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3" borderId="0" xfId="0" applyFont="1" applyFill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way interactions'!$B$44</c:f>
              <c:strCache>
                <c:ptCount val="1"/>
                <c:pt idx="0">
                  <c:v>Women, High var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 way interactions'!$C$43:$K$43</c:f>
              <c:strCache/>
            </c:strRef>
          </c:cat>
          <c:val>
            <c:numRef>
              <c:f>'2 way interactions'!$C$44:$K$44</c:f>
              <c:numCache/>
            </c:numRef>
          </c:val>
          <c:smooth val="0"/>
        </c:ser>
        <c:ser>
          <c:idx val="1"/>
          <c:order val="1"/>
          <c:tx>
            <c:strRef>
              <c:f>'2 way interactions'!$B$45</c:f>
              <c:strCache>
                <c:ptCount val="1"/>
                <c:pt idx="0">
                  <c:v>Women, Low var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 way interactions'!$C$43:$K$43</c:f>
              <c:strCache/>
            </c:strRef>
          </c:cat>
          <c:val>
            <c:numRef>
              <c:f>'2 way interactions'!$C$45:$K$45</c:f>
              <c:numCache/>
            </c:numRef>
          </c:val>
          <c:smooth val="0"/>
        </c:ser>
        <c:ser>
          <c:idx val="2"/>
          <c:order val="2"/>
          <c:tx>
            <c:strRef>
              <c:f>'2 way interactions'!$B$46</c:f>
              <c:strCache>
                <c:ptCount val="1"/>
                <c:pt idx="0">
                  <c:v>Men, High var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'2 way interactions'!$C$43:$K$43</c:f>
              <c:strCache/>
            </c:strRef>
          </c:cat>
          <c:val>
            <c:numRef>
              <c:f>'2 way interactions'!$C$46:$K$46</c:f>
              <c:numCache/>
            </c:numRef>
          </c:val>
          <c:smooth val="0"/>
        </c:ser>
        <c:ser>
          <c:idx val="3"/>
          <c:order val="3"/>
          <c:tx>
            <c:strRef>
              <c:f>'2 way interactions'!$B$47</c:f>
              <c:strCache>
                <c:ptCount val="1"/>
                <c:pt idx="0">
                  <c:v>Men, Low var 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 way interactions'!$C$43:$K$43</c:f>
              <c:strCache/>
            </c:strRef>
          </c:cat>
          <c:val>
            <c:numRef>
              <c:f>'2 way interactions'!$C$47:$K$47</c:f>
              <c:numCache/>
            </c:numRef>
          </c:val>
          <c:smooth val="0"/>
        </c:ser>
        <c:axId val="25065335"/>
        <c:axId val="24261424"/>
      </c:line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261424"/>
        <c:crosses val="autoZero"/>
        <c:auto val="1"/>
        <c:lblOffset val="100"/>
        <c:tickLblSkip val="8"/>
        <c:noMultiLvlLbl val="0"/>
      </c:catAx>
      <c:valAx>
        <c:axId val="242614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065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12</xdr:col>
      <xdr:colOff>276225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4914900" y="838200"/>
        <a:ext cx="57626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90" zoomScaleNormal="90" workbookViewId="0" topLeftCell="A1">
      <selection activeCell="A1" sqref="A1:L1"/>
    </sheetView>
  </sheetViews>
  <sheetFormatPr defaultColWidth="9.140625" defaultRowHeight="12.75"/>
  <cols>
    <col min="1" max="1" width="49.7109375" style="0" customWidth="1"/>
    <col min="2" max="2" width="14.8515625" style="0" bestFit="1" customWidth="1"/>
    <col min="13" max="13" width="8.7109375" style="0" customWidth="1"/>
    <col min="14" max="14" width="10.00390625" style="0" customWidth="1"/>
    <col min="15" max="15" width="9.00390625" style="0" customWidth="1"/>
  </cols>
  <sheetData>
    <row r="1" spans="1:12" ht="27.7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ht="25.5">
      <c r="A3" s="8" t="s">
        <v>3</v>
      </c>
    </row>
    <row r="5" ht="12.75">
      <c r="A5" s="4" t="s">
        <v>1</v>
      </c>
    </row>
    <row r="6" spans="1:2" ht="12.75">
      <c r="A6" s="1" t="s">
        <v>31</v>
      </c>
      <c r="B6" s="9" t="s">
        <v>34</v>
      </c>
    </row>
    <row r="7" spans="1:2" ht="12.75">
      <c r="A7" s="1" t="s">
        <v>32</v>
      </c>
      <c r="B7" s="9" t="s">
        <v>35</v>
      </c>
    </row>
    <row r="8" spans="1:2" ht="12.75">
      <c r="A8" s="1" t="s">
        <v>33</v>
      </c>
      <c r="B8" s="9" t="s">
        <v>36</v>
      </c>
    </row>
    <row r="9" spans="1:2" ht="12.75">
      <c r="A9" s="2"/>
      <c r="B9" s="3"/>
    </row>
    <row r="10" spans="1:2" ht="12.75">
      <c r="A10" s="4" t="s">
        <v>0</v>
      </c>
      <c r="B10" s="3"/>
    </row>
    <row r="11" spans="1:2" ht="12.75">
      <c r="A11" s="1" t="s">
        <v>8</v>
      </c>
      <c r="B11" s="10">
        <v>0.045</v>
      </c>
    </row>
    <row r="12" spans="1:2" ht="12.75">
      <c r="A12" s="1" t="s">
        <v>9</v>
      </c>
      <c r="B12" s="10">
        <v>-0.097</v>
      </c>
    </row>
    <row r="13" spans="1:2" ht="12.75">
      <c r="A13" s="1" t="s">
        <v>10</v>
      </c>
      <c r="B13" s="10">
        <v>-0.27</v>
      </c>
    </row>
    <row r="14" spans="1:2" ht="12.75">
      <c r="A14" s="1" t="s">
        <v>11</v>
      </c>
      <c r="B14" s="10">
        <v>-0.214</v>
      </c>
    </row>
    <row r="15" spans="1:2" ht="12.75">
      <c r="A15" s="1" t="s">
        <v>12</v>
      </c>
      <c r="B15" s="10">
        <v>0.359</v>
      </c>
    </row>
    <row r="16" spans="1:2" ht="12.75">
      <c r="A16" s="1" t="s">
        <v>13</v>
      </c>
      <c r="B16" s="10">
        <v>-0.191</v>
      </c>
    </row>
    <row r="17" spans="1:2" ht="12.75">
      <c r="A17" s="1" t="s">
        <v>14</v>
      </c>
      <c r="B17" s="10">
        <v>0.72</v>
      </c>
    </row>
    <row r="18" spans="1:2" ht="12.75">
      <c r="A18" s="2"/>
      <c r="B18" s="3"/>
    </row>
    <row r="19" spans="1:2" ht="12.75">
      <c r="A19" s="1" t="s">
        <v>4</v>
      </c>
      <c r="B19" s="10">
        <v>-1.2</v>
      </c>
    </row>
    <row r="21" ht="12.75">
      <c r="A21" s="4" t="s">
        <v>5</v>
      </c>
    </row>
    <row r="22" spans="1:2" ht="12.75">
      <c r="A22" s="12" t="s">
        <v>15</v>
      </c>
      <c r="B22" s="13">
        <v>0</v>
      </c>
    </row>
    <row r="23" spans="1:2" ht="12.75">
      <c r="A23" s="12" t="s">
        <v>16</v>
      </c>
      <c r="B23" s="13">
        <v>1</v>
      </c>
    </row>
    <row r="25" ht="12.75">
      <c r="A25" s="4" t="s">
        <v>21</v>
      </c>
    </row>
    <row r="26" spans="1:2" ht="12.75">
      <c r="A26" s="12" t="s">
        <v>17</v>
      </c>
      <c r="B26" s="13">
        <v>0</v>
      </c>
    </row>
    <row r="27" spans="1:2" ht="12.75">
      <c r="A27" s="12" t="s">
        <v>18</v>
      </c>
      <c r="B27" s="13">
        <v>1</v>
      </c>
    </row>
    <row r="28" spans="1:2" ht="12.75">
      <c r="A28" s="12" t="s">
        <v>19</v>
      </c>
      <c r="B28" s="13">
        <v>-1</v>
      </c>
    </row>
    <row r="29" spans="1:2" ht="12.75">
      <c r="A29" s="12" t="s">
        <v>20</v>
      </c>
      <c r="B29" s="13">
        <v>1</v>
      </c>
    </row>
    <row r="30" spans="1:13" ht="25.5">
      <c r="A30" s="17" t="s">
        <v>24</v>
      </c>
      <c r="D30" s="18" t="s">
        <v>38</v>
      </c>
      <c r="E30" s="18"/>
      <c r="F30" s="18"/>
      <c r="G30" s="18"/>
      <c r="H30" s="18"/>
      <c r="I30" s="18"/>
      <c r="J30" s="18"/>
      <c r="K30" s="18"/>
      <c r="L30" s="18"/>
      <c r="M30" s="18"/>
    </row>
    <row r="32" ht="12.75">
      <c r="A32" s="4" t="s">
        <v>22</v>
      </c>
    </row>
    <row r="33" spans="1:2" ht="12.75">
      <c r="A33" s="1" t="s">
        <v>25</v>
      </c>
      <c r="B33" s="9"/>
    </row>
    <row r="34" spans="1:2" ht="12.75">
      <c r="A34" s="1" t="s">
        <v>26</v>
      </c>
      <c r="B34" s="9"/>
    </row>
    <row r="35" spans="1:2" ht="12.75">
      <c r="A35" s="1" t="s">
        <v>27</v>
      </c>
      <c r="B35" s="9" t="s">
        <v>6</v>
      </c>
    </row>
    <row r="36" spans="1:2" ht="12.75">
      <c r="A36" s="1" t="s">
        <v>28</v>
      </c>
      <c r="B36" s="9" t="s">
        <v>7</v>
      </c>
    </row>
    <row r="37" spans="1:2" ht="12.75">
      <c r="A37" s="1" t="s">
        <v>29</v>
      </c>
      <c r="B37" s="9"/>
    </row>
    <row r="38" spans="1:2" ht="12.75">
      <c r="A38" s="1" t="s">
        <v>30</v>
      </c>
      <c r="B38" s="9"/>
    </row>
    <row r="39" ht="12.75">
      <c r="A39" s="14" t="s">
        <v>23</v>
      </c>
    </row>
    <row r="42" s="5" customFormat="1" ht="12.75">
      <c r="A42" s="6" t="s">
        <v>2</v>
      </c>
    </row>
    <row r="43" spans="3:11" s="7" customFormat="1" ht="12.75">
      <c r="C43" s="7" t="str">
        <f>IF(B33="",CONCATENATE("Low ",B6),B33)</f>
        <v>Low var 1</v>
      </c>
      <c r="K43" s="7" t="str">
        <f>IF(B34="",CONCATENATE("High ",B6),B34)</f>
        <v>High var 1</v>
      </c>
    </row>
    <row r="44" spans="2:11" s="7" customFormat="1" ht="12.75">
      <c r="B44" s="16" t="str">
        <f>CONCATENATE(IF(B$36="",CONCATENATE("High ",B$7),B$36),", ",IF(B$38="",CONCATENATE("High ",B$8),B$38))</f>
        <v>Women, High var 3</v>
      </c>
      <c r="C44" s="7">
        <f>EXP(C50)/(1+EXP(C50))</f>
        <v>0.06488821852707816</v>
      </c>
      <c r="D44" s="7">
        <f aca="true" t="shared" si="0" ref="D44:K44">EXP(D50)/(1+EXP(D50))</f>
        <v>0.08013604730385235</v>
      </c>
      <c r="E44" s="7">
        <f t="shared" si="0"/>
        <v>0.09858914395954918</v>
      </c>
      <c r="F44" s="7">
        <f t="shared" si="0"/>
        <v>0.12073375477033921</v>
      </c>
      <c r="G44" s="7">
        <f t="shared" si="0"/>
        <v>0.14704100266280107</v>
      </c>
      <c r="H44" s="7">
        <f t="shared" si="0"/>
        <v>0.1779205415974124</v>
      </c>
      <c r="I44" s="7">
        <f t="shared" si="0"/>
        <v>0.21366055482715415</v>
      </c>
      <c r="J44" s="7">
        <f t="shared" si="0"/>
        <v>0.2543585440894672</v>
      </c>
      <c r="K44" s="7">
        <f t="shared" si="0"/>
        <v>0.299852571390463</v>
      </c>
    </row>
    <row r="45" spans="2:11" s="7" customFormat="1" ht="12.75">
      <c r="B45" s="16" t="str">
        <f>CONCATENATE(IF(B$36="",CONCATENATE("High ",B$7),B$36),", ",IF(B$37="",CONCATENATE("Low ",B$8),B$37))</f>
        <v>Women, Low var 3</v>
      </c>
      <c r="C45" s="7">
        <f>EXP(C51)/(1+EXP(C51))</f>
        <v>0.6015673442337702</v>
      </c>
      <c r="D45" s="7">
        <f>EXP(D51)/(1+EXP(D51))</f>
        <v>0.52497918747894</v>
      </c>
      <c r="E45" s="7">
        <f>EXP(E51)/(1+EXP(E51))</f>
        <v>0.4471976145553063</v>
      </c>
      <c r="F45" s="7">
        <f>EXP(F51)/(1+EXP(F51))</f>
        <v>0.3719173766111499</v>
      </c>
      <c r="G45" s="7">
        <f>EXP(G51)/(1+EXP(G51))</f>
        <v>0.302377898421002</v>
      </c>
      <c r="H45" s="7">
        <f>EXP(H51)/(1+EXP(H51))</f>
        <v>0.240854580798336</v>
      </c>
      <c r="I45" s="7">
        <f>EXP(I51)/(1+EXP(I51))</f>
        <v>0.18846732521381945</v>
      </c>
      <c r="J45" s="7">
        <f>EXP(J51)/(1+EXP(J51))</f>
        <v>0.14529378569707982</v>
      </c>
      <c r="K45" s="7">
        <f>EXP(K51)/(1+EXP(K51))</f>
        <v>0.11066169048677245</v>
      </c>
    </row>
    <row r="46" spans="2:11" s="7" customFormat="1" ht="12.75">
      <c r="B46" s="16" t="str">
        <f>CONCATENATE(IF(B$35="",CONCATENATE("Low ",B$7),B$35),", ",IF(B$38="",CONCATENATE("High ",B$8),B$38))</f>
        <v>Men, High var 3</v>
      </c>
      <c r="C46" s="7">
        <f aca="true" t="shared" si="1" ref="C46:K47">EXP(C52)/(1+EXP(C52))</f>
        <v>0.1330795672684041</v>
      </c>
      <c r="D46" s="7">
        <f t="shared" si="1"/>
        <v>0.1451696462389271</v>
      </c>
      <c r="E46" s="7">
        <f t="shared" si="1"/>
        <v>0.15815770905624835</v>
      </c>
      <c r="F46" s="7">
        <f t="shared" si="1"/>
        <v>0.17207388055243097</v>
      </c>
      <c r="G46" s="7">
        <f t="shared" si="1"/>
        <v>0.18694261396804637</v>
      </c>
      <c r="H46" s="7">
        <f t="shared" si="1"/>
        <v>0.20278145952245197</v>
      </c>
      <c r="I46" s="7">
        <f t="shared" si="1"/>
        <v>0.21959981133472337</v>
      </c>
      <c r="J46" s="7">
        <f t="shared" si="1"/>
        <v>0.23739767638839546</v>
      </c>
      <c r="K46" s="7">
        <f t="shared" si="1"/>
        <v>0.2561645175293533</v>
      </c>
    </row>
    <row r="47" spans="2:11" s="7" customFormat="1" ht="12.75">
      <c r="B47" s="16" t="str">
        <f>CONCATENATE(IF(B$35="",CONCATENATE("Low ",B$7),B$35),", ",IF(B$37="",CONCATENATE("Low ",B$8),B$37))</f>
        <v>Men, Low var 3</v>
      </c>
      <c r="C47" s="7">
        <f aca="true" t="shared" si="2" ref="C47:K47">EXP(C53)/(1+EXP(C53))</f>
        <v>0.3506917347288658</v>
      </c>
      <c r="D47" s="7">
        <f t="shared" si="2"/>
        <v>0.33303277460388586</v>
      </c>
      <c r="E47" s="7">
        <f t="shared" si="2"/>
        <v>0.31583050360187015</v>
      </c>
      <c r="F47" s="7">
        <f t="shared" si="2"/>
        <v>0.29911829298993337</v>
      </c>
      <c r="G47" s="7">
        <f t="shared" si="2"/>
        <v>0.28292471450702744</v>
      </c>
      <c r="H47" s="7">
        <f t="shared" si="2"/>
        <v>0.2672735057624535</v>
      </c>
      <c r="I47" s="7">
        <f t="shared" si="2"/>
        <v>0.25218361879070894</v>
      </c>
      <c r="J47" s="7">
        <f t="shared" si="2"/>
        <v>0.2376693433774825</v>
      </c>
      <c r="K47" s="7">
        <f t="shared" si="2"/>
        <v>0.22374049537054946</v>
      </c>
    </row>
    <row r="48" s="7" customFormat="1" ht="12.75"/>
    <row r="49" spans="3:11" s="7" customFormat="1" ht="12.75">
      <c r="C49" s="7">
        <f>$B$23*(-1)+$B$22</f>
        <v>-1</v>
      </c>
      <c r="D49" s="7">
        <f>$B$23*(-0.75)+$B$22</f>
        <v>-0.75</v>
      </c>
      <c r="E49" s="7">
        <f>$B$23*(-0.5)+$B$22</f>
        <v>-0.5</v>
      </c>
      <c r="F49" s="7">
        <f>$B$23*(-0.25)+$B$22</f>
        <v>-0.25</v>
      </c>
      <c r="G49" s="7">
        <f>$B$22</f>
        <v>0</v>
      </c>
      <c r="H49" s="7">
        <f>$B$23*(0.25)+$B$22</f>
        <v>0.25</v>
      </c>
      <c r="I49" s="7">
        <f>$B$23*(0.5)+$B$22</f>
        <v>0.5</v>
      </c>
      <c r="J49" s="7">
        <f>$B$23*(0.75)+$B$22</f>
        <v>0.75</v>
      </c>
      <c r="K49" s="7">
        <f>$B$23+$B$22</f>
        <v>1</v>
      </c>
    </row>
    <row r="50" spans="3:11" s="7" customFormat="1" ht="12.75">
      <c r="C50" s="7">
        <f>$B$19+$B$11*C$49+$B$12*$B$27+$B$13*$B$29+$B$14*C$49*$B$27+$B$15*C$49*$B$29+$B$16*$B$27*$B$29+$B$17*C$49*$B$27*$B$29</f>
        <v>-2.668</v>
      </c>
      <c r="D50" s="7">
        <f aca="true" t="shared" si="3" ref="D50:K50">$B$19+$B$11*D$49+$B$12*$B$27+$B$13*$B$29+$B$14*D$49*$B$27+$B$15*D$49*$B$29+$B$16*$B$27*$B$29+$B$17*D$49*$B$27*$B$29</f>
        <v>-2.4405</v>
      </c>
      <c r="E50" s="7">
        <f t="shared" si="3"/>
        <v>-2.213</v>
      </c>
      <c r="F50" s="7">
        <f t="shared" si="3"/>
        <v>-1.9854999999999998</v>
      </c>
      <c r="G50" s="7">
        <f t="shared" si="3"/>
        <v>-1.758</v>
      </c>
      <c r="H50" s="7">
        <f t="shared" si="3"/>
        <v>-1.5305000000000002</v>
      </c>
      <c r="I50" s="7">
        <f t="shared" si="3"/>
        <v>-1.303</v>
      </c>
      <c r="J50" s="7">
        <f t="shared" si="3"/>
        <v>-1.0755000000000001</v>
      </c>
      <c r="K50" s="7">
        <f t="shared" si="3"/>
        <v>-0.8480000000000001</v>
      </c>
    </row>
    <row r="51" spans="3:11" s="7" customFormat="1" ht="12.75">
      <c r="C51" s="7">
        <f>$B$19+$B$11*C$49+$B$12*$B$27+$B$13*$B$28+$B$14*C$49*$B$27+$B$15*C$49*$B$28+$B$16*$B$27*$B$28+$B$17*C$49*$B$27*$B$28</f>
        <v>0.4120000000000001</v>
      </c>
      <c r="D51" s="7">
        <f aca="true" t="shared" si="4" ref="D51:K51">$B$19+$B$11*D$49+$B$12*$B$27+$B$13*$B$28+$B$14*D$49*$B$27+$B$15*D$49*$B$28+$B$16*$B$27*$B$28+$B$17*D$49*$B$27*$B$28</f>
        <v>0.10000000000000014</v>
      </c>
      <c r="E51" s="7">
        <f t="shared" si="4"/>
        <v>-0.21199999999999986</v>
      </c>
      <c r="F51" s="7">
        <f t="shared" si="4"/>
        <v>-0.524</v>
      </c>
      <c r="G51" s="7">
        <f t="shared" si="4"/>
        <v>-0.8359999999999999</v>
      </c>
      <c r="H51" s="7">
        <f t="shared" si="4"/>
        <v>-1.148</v>
      </c>
      <c r="I51" s="7">
        <f t="shared" si="4"/>
        <v>-1.46</v>
      </c>
      <c r="J51" s="7">
        <f t="shared" si="4"/>
        <v>-1.772</v>
      </c>
      <c r="K51" s="7">
        <f t="shared" si="4"/>
        <v>-2.0839999999999996</v>
      </c>
    </row>
    <row r="52" spans="3:11" s="7" customFormat="1" ht="12.75">
      <c r="C52" s="7">
        <f>$B$19+$B$11*C$49+$B$12*$B$26+$B$13*$B$29+$B$14*C$49*$B$26+$B$15*C$49*$B$29+$B$16*$B$26*$B$29+$B$17*C$49*$B$26*$B$29</f>
        <v>-1.8739999999999999</v>
      </c>
      <c r="D52" s="7">
        <f aca="true" t="shared" si="5" ref="D52:K52">$B$19+$B$11*D$49+$B$12*$B$26+$B$13*$B$29+$B$14*D$49*$B$26+$B$15*D$49*$B$29+$B$16*$B$26*$B$29+$B$17*D$49*$B$26*$B$29</f>
        <v>-1.773</v>
      </c>
      <c r="E52" s="7">
        <f t="shared" si="5"/>
        <v>-1.672</v>
      </c>
      <c r="F52" s="7">
        <f t="shared" si="5"/>
        <v>-1.571</v>
      </c>
      <c r="G52" s="7">
        <f t="shared" si="5"/>
        <v>-1.47</v>
      </c>
      <c r="H52" s="7">
        <f t="shared" si="5"/>
        <v>-1.369</v>
      </c>
      <c r="I52" s="7">
        <f t="shared" si="5"/>
        <v>-1.268</v>
      </c>
      <c r="J52" s="7">
        <f t="shared" si="5"/>
        <v>-1.167</v>
      </c>
      <c r="K52" s="7">
        <f t="shared" si="5"/>
        <v>-1.066</v>
      </c>
    </row>
    <row r="53" spans="3:11" s="7" customFormat="1" ht="12.75">
      <c r="C53" s="7">
        <f>$B$19+$B$11*C$49+$B$12*$B$26+$B$13*$B$28+$B$14*C$49*$B$26+$B$15*C$49*$B$28+$B$16*$B$26*$B$28+$B$17*C$49*$B$26*$B$28</f>
        <v>-0.6159999999999999</v>
      </c>
      <c r="D53" s="7">
        <f aca="true" t="shared" si="6" ref="D53:K53">$B$19+$B$11*D$49+$B$12*$B$26+$B$13*$B$28+$B$14*D$49*$B$26+$B$15*D$49*$B$28+$B$16*$B$26*$B$28+$B$17*D$49*$B$26*$B$28</f>
        <v>-0.6944999999999999</v>
      </c>
      <c r="E53" s="7">
        <f t="shared" si="6"/>
        <v>-0.7729999999999999</v>
      </c>
      <c r="F53" s="7">
        <f t="shared" si="6"/>
        <v>-0.8514999999999999</v>
      </c>
      <c r="G53" s="7">
        <f t="shared" si="6"/>
        <v>-0.9299999999999999</v>
      </c>
      <c r="H53" s="7">
        <f t="shared" si="6"/>
        <v>-1.0085</v>
      </c>
      <c r="I53" s="7">
        <f t="shared" si="6"/>
        <v>-1.087</v>
      </c>
      <c r="J53" s="7">
        <f t="shared" si="6"/>
        <v>-1.1655</v>
      </c>
      <c r="K53" s="7">
        <f t="shared" si="6"/>
        <v>-1.244</v>
      </c>
    </row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pans="1:2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</sheetData>
  <mergeCells count="2">
    <mergeCell ref="A1:L1"/>
    <mergeCell ref="D30:M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dawsonjf</cp:lastModifiedBy>
  <dcterms:created xsi:type="dcterms:W3CDTF">2002-06-17T16:53:18Z</dcterms:created>
  <dcterms:modified xsi:type="dcterms:W3CDTF">2009-11-04T08:33:43Z</dcterms:modified>
  <cp:category/>
  <cp:version/>
  <cp:contentType/>
  <cp:contentStatus/>
</cp:coreProperties>
</file>